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10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OICE_16_974FA576_32C1D314_1967\"/>
    </mc:Choice>
  </mc:AlternateContent>
  <xr:revisionPtr revIDLastSave="0" documentId="8_{F0126189-EC7B-4033-BA9D-3C2EE275D1BD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Revisions History" sheetId="3" r:id="rId1"/>
    <sheet name="Aqua Rev5" sheetId="2" r:id="rId2"/>
    <sheet name="check sheet" sheetId="4" r:id="rId3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3" i="2" l="1"/>
  <c r="E26" i="2"/>
  <c r="C14" i="2"/>
  <c r="E18" i="2"/>
  <c r="E20" i="2"/>
  <c r="E22" i="2"/>
  <c r="H13" i="2"/>
  <c r="H14" i="2"/>
  <c r="H34" i="2"/>
  <c r="H33" i="2"/>
  <c r="E31" i="2"/>
  <c r="H32" i="2"/>
  <c r="H31" i="2"/>
  <c r="H21" i="2"/>
  <c r="H20" i="2"/>
  <c r="H19" i="2"/>
  <c r="H8" i="2"/>
  <c r="H7" i="2"/>
  <c r="H6" i="2"/>
  <c r="H5" i="2"/>
  <c r="H18" i="2"/>
  <c r="E9" i="2"/>
  <c r="D11" i="2"/>
  <c r="F45" i="2"/>
  <c r="H55" i="2"/>
  <c r="E13" i="4"/>
  <c r="H56" i="2"/>
  <c r="E14" i="4"/>
  <c r="B4" i="4"/>
  <c r="C4" i="4"/>
  <c r="D4" i="4"/>
  <c r="H46" i="2"/>
  <c r="E4" i="4"/>
  <c r="B5" i="4"/>
  <c r="C5" i="4"/>
  <c r="D5" i="4"/>
  <c r="H47" i="2"/>
  <c r="E5" i="4"/>
  <c r="B6" i="4"/>
  <c r="C6" i="4"/>
  <c r="D6" i="4"/>
  <c r="H48" i="2"/>
  <c r="E6" i="4"/>
  <c r="H9" i="2"/>
  <c r="B7" i="4"/>
  <c r="H22" i="2"/>
  <c r="C7" i="4"/>
  <c r="H35" i="2"/>
  <c r="D7" i="4"/>
  <c r="H49" i="2"/>
  <c r="E7" i="4"/>
  <c r="H10" i="2"/>
  <c r="B8" i="4"/>
  <c r="H23" i="2"/>
  <c r="C8" i="4"/>
  <c r="H36" i="2"/>
  <c r="D8" i="4"/>
  <c r="H50" i="2"/>
  <c r="E8" i="4"/>
  <c r="H11" i="2"/>
  <c r="B9" i="4"/>
  <c r="H24" i="2"/>
  <c r="C9" i="4"/>
  <c r="H37" i="2"/>
  <c r="D9" i="4"/>
  <c r="H51" i="2"/>
  <c r="E9" i="4"/>
  <c r="H12" i="2"/>
  <c r="B10" i="4"/>
  <c r="H25" i="2"/>
  <c r="C10" i="4"/>
  <c r="H38" i="2"/>
  <c r="D10" i="4"/>
  <c r="H52" i="2"/>
  <c r="E10" i="4"/>
  <c r="B11" i="4"/>
  <c r="H26" i="2"/>
  <c r="C11" i="4"/>
  <c r="H39" i="2"/>
  <c r="D11" i="4"/>
  <c r="H53" i="2"/>
  <c r="E11" i="4"/>
  <c r="B12" i="4"/>
  <c r="H27" i="2"/>
  <c r="C12" i="4"/>
  <c r="H40" i="2"/>
  <c r="D12" i="4"/>
  <c r="H54" i="2"/>
  <c r="E12" i="4"/>
  <c r="C3" i="4"/>
  <c r="D3" i="4"/>
  <c r="H45" i="2"/>
  <c r="E3" i="4"/>
  <c r="B3" i="4"/>
</calcChain>
</file>

<file path=xl/sharedStrings.xml><?xml version="1.0" encoding="utf-8"?>
<sst xmlns="http://schemas.openxmlformats.org/spreadsheetml/2006/main" count="206" uniqueCount="129">
  <si>
    <t>Glider</t>
  </si>
  <si>
    <t>Lines Rev</t>
  </si>
  <si>
    <t>Date</t>
  </si>
  <si>
    <t>Tala ML</t>
  </si>
  <si>
    <t>Rev1</t>
  </si>
  <si>
    <t>First design</t>
  </si>
  <si>
    <t>Rev2</t>
  </si>
  <si>
    <t>Change SL UP length</t>
  </si>
  <si>
    <t>Rev3</t>
  </si>
  <si>
    <t>correct check lengths, BR1=-10mm, BR2=-8mm</t>
  </si>
  <si>
    <t>Rev4a</t>
  </si>
  <si>
    <t>BR4=-135, KRupper=-40, AM2=-20, AR3=-20, CR1=-10</t>
  </si>
  <si>
    <t>As submitted to Zoller, 27th April 2013</t>
  </si>
  <si>
    <t>Rev5</t>
  </si>
  <si>
    <t>BR4=+85mm(overall -50mm), A9=-10, BR3=-10, BR1=-5, BR2=-2mm</t>
  </si>
  <si>
    <t>After receiving first production</t>
  </si>
  <si>
    <t>test flown 16/5/2013 Wolfsberg</t>
  </si>
  <si>
    <t>Tala ML LINE PLAN Rev-5</t>
  </si>
  <si>
    <t>Tala ML LINE Materials</t>
  </si>
  <si>
    <t>Date:</t>
  </si>
  <si>
    <t>Loop details</t>
  </si>
  <si>
    <t>PL1</t>
  </si>
  <si>
    <t>A-LINE</t>
  </si>
  <si>
    <t>PL2</t>
  </si>
  <si>
    <t>A-LINE NAMES</t>
  </si>
  <si>
    <t>Rib</t>
  </si>
  <si>
    <t>Check</t>
  </si>
  <si>
    <t>PL3</t>
  </si>
  <si>
    <t>LTC160 INSERT</t>
  </si>
  <si>
    <t>8000U280</t>
  </si>
  <si>
    <t>PL4</t>
  </si>
  <si>
    <t>a1</t>
  </si>
  <si>
    <t>AR1</t>
  </si>
  <si>
    <t>LTC120 INSERT</t>
  </si>
  <si>
    <t>PL_XL1 + IC4.1</t>
  </si>
  <si>
    <t>a2</t>
  </si>
  <si>
    <t>8000U230</t>
  </si>
  <si>
    <t>a3</t>
  </si>
  <si>
    <t>AR2</t>
  </si>
  <si>
    <t>a4</t>
  </si>
  <si>
    <t>LTC80 INSERT</t>
  </si>
  <si>
    <t>LTC200</t>
  </si>
  <si>
    <t>a5</t>
  </si>
  <si>
    <t>1A1</t>
  </si>
  <si>
    <t>AR3</t>
  </si>
  <si>
    <t>a6</t>
  </si>
  <si>
    <t>LTC65 INSERT</t>
  </si>
  <si>
    <t>a7</t>
  </si>
  <si>
    <t>1A2</t>
  </si>
  <si>
    <t>LTC45 INSERT</t>
  </si>
  <si>
    <t>a8</t>
  </si>
  <si>
    <t>a9</t>
  </si>
  <si>
    <t>a10</t>
  </si>
  <si>
    <t>1A3</t>
  </si>
  <si>
    <t>B-LINE</t>
  </si>
  <si>
    <t>b1</t>
  </si>
  <si>
    <t>BR1</t>
  </si>
  <si>
    <t>b2</t>
  </si>
  <si>
    <t>b3</t>
  </si>
  <si>
    <t>BR2</t>
  </si>
  <si>
    <t>b4</t>
  </si>
  <si>
    <t>LTC160</t>
  </si>
  <si>
    <t>b5</t>
  </si>
  <si>
    <t>1B1</t>
  </si>
  <si>
    <t>BR3</t>
  </si>
  <si>
    <t>b6</t>
  </si>
  <si>
    <t>b7</t>
  </si>
  <si>
    <t>1B2</t>
  </si>
  <si>
    <t>b8</t>
  </si>
  <si>
    <t>LTC120</t>
  </si>
  <si>
    <t>b9</t>
  </si>
  <si>
    <t>BR4</t>
  </si>
  <si>
    <t>b10</t>
  </si>
  <si>
    <t>1B3</t>
  </si>
  <si>
    <t>C-LINE</t>
  </si>
  <si>
    <t>c1</t>
  </si>
  <si>
    <t>CR1</t>
  </si>
  <si>
    <t>c2</t>
  </si>
  <si>
    <t>c3</t>
  </si>
  <si>
    <t>CR2</t>
  </si>
  <si>
    <t>c4</t>
  </si>
  <si>
    <t>c5</t>
  </si>
  <si>
    <t>1C1</t>
  </si>
  <si>
    <t>CR3</t>
  </si>
  <si>
    <t>c6</t>
  </si>
  <si>
    <t>c7</t>
  </si>
  <si>
    <t>1C2</t>
  </si>
  <si>
    <t>c8</t>
  </si>
  <si>
    <t>c9</t>
  </si>
  <si>
    <t>c10</t>
  </si>
  <si>
    <t>BRAKE LINE</t>
  </si>
  <si>
    <t>Distance "A" in mm</t>
  </si>
  <si>
    <t>LTC 45</t>
  </si>
  <si>
    <t>LTC65</t>
  </si>
  <si>
    <t>LTC80</t>
  </si>
  <si>
    <t>DFL115</t>
  </si>
  <si>
    <t>Brake loop</t>
  </si>
  <si>
    <t>k1</t>
  </si>
  <si>
    <t>1K1</t>
  </si>
  <si>
    <t>2K1</t>
  </si>
  <si>
    <t>SL UP</t>
  </si>
  <si>
    <t>SL DOWN</t>
  </si>
  <si>
    <t>BL1</t>
  </si>
  <si>
    <t>k2</t>
  </si>
  <si>
    <t>BL2</t>
  </si>
  <si>
    <t>k3</t>
  </si>
  <si>
    <t>1K2</t>
  </si>
  <si>
    <t>BL3</t>
  </si>
  <si>
    <t>k4</t>
  </si>
  <si>
    <t>BL4</t>
  </si>
  <si>
    <t>k5</t>
  </si>
  <si>
    <t>1K3</t>
  </si>
  <si>
    <t>2K2</t>
  </si>
  <si>
    <t>k6</t>
  </si>
  <si>
    <t>k7</t>
  </si>
  <si>
    <t>1K4</t>
  </si>
  <si>
    <t>k8</t>
  </si>
  <si>
    <t>k9</t>
  </si>
  <si>
    <t>1K5</t>
  </si>
  <si>
    <t>2K3</t>
  </si>
  <si>
    <t>k10</t>
  </si>
  <si>
    <t>k11</t>
  </si>
  <si>
    <t>1K6</t>
  </si>
  <si>
    <t>k12</t>
  </si>
  <si>
    <t>to mark</t>
  </si>
  <si>
    <t>A</t>
  </si>
  <si>
    <t>B</t>
  </si>
  <si>
    <t>C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</si>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</sst>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"/>
  </numFmts>
  <fonts count="11">
    <font>
      <sz val="10"/>
      <name val="Arial"/>
    </font>
    <font>
      <sz val="10"/>
      <name val="Arial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0"/>
      <color indexed="9"/>
      <name val="Arial"/>
      <family val="2"/>
    </font>
    <font>
      <sz val="8"/>
      <name val="Arial"/>
    </font>
    <font>
      <sz val="10"/>
      <color indexed="10"/>
      <name val="Arial"/>
    </font>
    <font>
      <sz val="12"/>
      <color indexed="10"/>
      <name val="Calibri"/>
      <family val="2"/>
    </font>
    <font>
      <sz val="12"/>
      <name val="Calibri"/>
    </font>
    <font>
      <sz val="10"/>
      <name val="Arial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3" fillId="0" borderId="0" xfId="0" applyFont="1"/>
    <xf numFmtId="14" fontId="2" fillId="0" borderId="2" xfId="0" applyNumberFormat="1" applyFont="1" applyBorder="1"/>
    <xf numFmtId="0" fontId="0" fillId="0" borderId="3" xfId="0" applyBorder="1"/>
    <xf numFmtId="0" fontId="0" fillId="0" borderId="0" xfId="0" applyAlignment="1">
      <alignment horizontal="center"/>
    </xf>
    <xf numFmtId="0" fontId="1" fillId="2" borderId="4" xfId="0" applyFont="1" applyFill="1" applyBorder="1"/>
    <xf numFmtId="0" fontId="0" fillId="3" borderId="4" xfId="0" applyFill="1" applyBorder="1"/>
    <xf numFmtId="0" fontId="0" fillId="4" borderId="4" xfId="0" applyFill="1" applyBorder="1"/>
    <xf numFmtId="0" fontId="0" fillId="0" borderId="5" xfId="0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0" fillId="0" borderId="6" xfId="0" applyBorder="1"/>
    <xf numFmtId="0" fontId="0" fillId="6" borderId="4" xfId="0" applyFill="1" applyBorder="1"/>
    <xf numFmtId="0" fontId="0" fillId="0" borderId="8" xfId="0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/>
    <xf numFmtId="0" fontId="0" fillId="0" borderId="9" xfId="0" applyBorder="1"/>
    <xf numFmtId="0" fontId="5" fillId="5" borderId="11" xfId="0" applyFont="1" applyFill="1" applyBorder="1"/>
    <xf numFmtId="0" fontId="3" fillId="2" borderId="9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/>
    <xf numFmtId="0" fontId="0" fillId="0" borderId="14" xfId="0" applyBorder="1"/>
    <xf numFmtId="0" fontId="3" fillId="0" borderId="14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0" fillId="0" borderId="0" xfId="0" applyBorder="1"/>
    <xf numFmtId="0" fontId="0" fillId="0" borderId="17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2" borderId="6" xfId="0" applyFon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9" borderId="9" xfId="0" applyFill="1" applyBorder="1"/>
    <xf numFmtId="0" fontId="0" fillId="8" borderId="9" xfId="0" applyFill="1" applyBorder="1"/>
    <xf numFmtId="0" fontId="0" fillId="10" borderId="9" xfId="0" applyFill="1" applyBorder="1"/>
    <xf numFmtId="0" fontId="0" fillId="10" borderId="8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9" fillId="0" borderId="0" xfId="0" applyFont="1"/>
    <xf numFmtId="0" fontId="10" fillId="0" borderId="0" xfId="0" applyFont="1"/>
    <xf numFmtId="0" fontId="9" fillId="0" borderId="0" xfId="0" applyFont="1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left"/>
    </xf>
    <xf numFmtId="0" fontId="9" fillId="6" borderId="14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8" borderId="9" xfId="0" applyFont="1" applyFill="1" applyBorder="1" applyAlignment="1">
      <alignment horizontal="left"/>
    </xf>
    <xf numFmtId="164" fontId="0" fillId="0" borderId="29" xfId="0" applyNumberFormat="1" applyBorder="1" applyAlignment="1">
      <alignment horizontal="center" vertical="center"/>
    </xf>
    <xf numFmtId="164" fontId="1" fillId="0" borderId="29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0" xfId="0" applyFont="1"/>
    <xf numFmtId="0" fontId="1" fillId="0" borderId="18" xfId="0" applyFont="1" applyBorder="1" applyAlignment="1">
      <alignment horizontal="center" vertic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"/>
  <sheetViews>
    <sheetView tabSelected="1" workbookViewId="0">
      <selection activeCell="N8" sqref="N8"/>
    </sheetView>
  </sheetViews>
  <sheetFormatPr defaultColWidth="8.85546875" defaultRowHeight="12.75"/>
  <cols>
    <col min="3" max="3" width="11.140625" customWidth="1"/>
  </cols>
  <sheetData>
    <row r="1" spans="1:14">
      <c r="C1" s="4"/>
    </row>
    <row r="2" spans="1:14">
      <c r="A2" t="s">
        <v>0</v>
      </c>
      <c r="B2" t="s">
        <v>1</v>
      </c>
      <c r="C2" s="4" t="s">
        <v>2</v>
      </c>
    </row>
    <row r="3" spans="1:14">
      <c r="A3" t="s">
        <v>3</v>
      </c>
      <c r="B3" t="s">
        <v>4</v>
      </c>
      <c r="C3" s="50">
        <v>41276</v>
      </c>
      <c r="D3" t="s">
        <v>5</v>
      </c>
    </row>
    <row r="4" spans="1:14">
      <c r="B4" t="s">
        <v>6</v>
      </c>
      <c r="C4" s="51">
        <v>41329</v>
      </c>
      <c r="D4" t="s">
        <v>7</v>
      </c>
    </row>
    <row r="5" spans="1:14">
      <c r="B5" t="s">
        <v>8</v>
      </c>
      <c r="C5" s="51">
        <v>41345</v>
      </c>
      <c r="D5" t="s">
        <v>9</v>
      </c>
    </row>
    <row r="6" spans="1:14">
      <c r="B6" t="s">
        <v>10</v>
      </c>
      <c r="C6" s="51">
        <v>41388</v>
      </c>
      <c r="D6" t="s">
        <v>11</v>
      </c>
      <c r="J6" t="s">
        <v>12</v>
      </c>
    </row>
    <row r="7" spans="1:14">
      <c r="B7" t="s">
        <v>13</v>
      </c>
      <c r="C7" s="51">
        <v>41409</v>
      </c>
      <c r="D7" t="s">
        <v>14</v>
      </c>
      <c r="K7" t="s">
        <v>15</v>
      </c>
      <c r="N7" t="s">
        <v>16</v>
      </c>
    </row>
  </sheetData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57"/>
  <sheetViews>
    <sheetView topLeftCell="A28" workbookViewId="0">
      <selection activeCell="A34" sqref="A34"/>
    </sheetView>
  </sheetViews>
  <sheetFormatPr defaultColWidth="8.85546875" defaultRowHeight="12.75"/>
  <cols>
    <col min="8" max="8" width="9.140625" style="53" customWidth="1"/>
    <col min="11" max="11" width="15" customWidth="1"/>
    <col min="12" max="12" width="14.7109375" customWidth="1"/>
    <col min="13" max="13" width="13.28515625" customWidth="1"/>
    <col min="15" max="15" width="13.42578125" customWidth="1"/>
    <col min="18" max="18" width="14.140625" customWidth="1"/>
    <col min="20" max="20" width="9.140625" style="4" customWidth="1"/>
  </cols>
  <sheetData>
    <row r="1" spans="2:24" ht="16.5" thickBot="1">
      <c r="B1" s="72" t="s">
        <v>17</v>
      </c>
      <c r="C1" s="73"/>
      <c r="D1" s="74"/>
      <c r="E1" s="70"/>
      <c r="F1" s="70"/>
      <c r="G1" s="1"/>
      <c r="H1" s="52"/>
      <c r="J1" s="72" t="s">
        <v>18</v>
      </c>
      <c r="K1" s="73"/>
      <c r="L1" s="74"/>
      <c r="M1" s="70"/>
      <c r="N1" s="71" t="s">
        <v>19</v>
      </c>
      <c r="O1" s="2">
        <v>41410</v>
      </c>
      <c r="R1" s="3" t="s">
        <v>20</v>
      </c>
    </row>
    <row r="2" spans="2:24" ht="16.5" thickBot="1">
      <c r="B2" s="70"/>
      <c r="C2" s="70"/>
      <c r="D2" s="70"/>
      <c r="E2" s="70"/>
      <c r="F2" s="70"/>
      <c r="G2" s="1"/>
      <c r="H2" s="52"/>
      <c r="J2" s="70"/>
      <c r="K2" s="70"/>
      <c r="L2" s="70"/>
      <c r="M2" s="70"/>
      <c r="N2" s="70"/>
      <c r="O2" s="1"/>
      <c r="R2" s="5" t="s">
        <v>21</v>
      </c>
    </row>
    <row r="3" spans="2:24" ht="16.5" thickBot="1">
      <c r="B3" s="70"/>
      <c r="C3" s="72" t="s">
        <v>22</v>
      </c>
      <c r="D3" s="74"/>
      <c r="E3" s="70"/>
      <c r="F3" s="70"/>
      <c r="G3" s="1"/>
      <c r="H3" s="52"/>
      <c r="J3" s="70"/>
      <c r="K3" s="72" t="s">
        <v>22</v>
      </c>
      <c r="L3" s="74"/>
      <c r="M3" s="70"/>
      <c r="N3" s="70"/>
      <c r="O3" s="1"/>
      <c r="R3" s="6" t="s">
        <v>23</v>
      </c>
      <c r="S3" s="70"/>
      <c r="T3" s="72" t="s">
        <v>24</v>
      </c>
      <c r="U3" s="74"/>
      <c r="V3" s="70"/>
      <c r="W3" s="70"/>
      <c r="X3" s="1"/>
    </row>
    <row r="4" spans="2:24" ht="16.5" thickBot="1">
      <c r="B4" s="4" t="s">
        <v>25</v>
      </c>
      <c r="C4" s="70"/>
      <c r="D4" s="70"/>
      <c r="E4" s="70"/>
      <c r="F4" s="70"/>
      <c r="G4" s="1"/>
      <c r="H4" s="52" t="s">
        <v>26</v>
      </c>
      <c r="J4" s="4" t="s">
        <v>25</v>
      </c>
      <c r="K4" s="70"/>
      <c r="L4" s="70"/>
      <c r="M4" s="70"/>
      <c r="N4" s="70"/>
      <c r="O4" s="1"/>
      <c r="R4" s="7" t="s">
        <v>27</v>
      </c>
      <c r="S4" s="4" t="s">
        <v>25</v>
      </c>
      <c r="T4" s="70"/>
      <c r="U4" s="70"/>
      <c r="V4" s="70"/>
      <c r="W4" s="70"/>
      <c r="X4" s="1"/>
    </row>
    <row r="5" spans="2:24" ht="15.75">
      <c r="B5" s="8">
        <v>3</v>
      </c>
      <c r="C5" s="9">
        <v>1596</v>
      </c>
      <c r="D5" s="75"/>
      <c r="E5" s="75">
        <v>5844</v>
      </c>
      <c r="F5" s="10"/>
      <c r="G5" s="11"/>
      <c r="H5" s="102">
        <f>E5+C5+15</f>
        <v>7455</v>
      </c>
      <c r="J5" s="8">
        <v>3</v>
      </c>
      <c r="K5" s="12" t="s">
        <v>28</v>
      </c>
      <c r="L5" s="75"/>
      <c r="M5" s="75" t="s">
        <v>29</v>
      </c>
      <c r="N5" s="10"/>
      <c r="O5" s="11"/>
      <c r="R5" s="13" t="s">
        <v>30</v>
      </c>
      <c r="S5" s="8">
        <v>3</v>
      </c>
      <c r="T5" s="8" t="s">
        <v>31</v>
      </c>
      <c r="U5" s="75"/>
      <c r="V5" s="75" t="s">
        <v>32</v>
      </c>
      <c r="W5" s="10"/>
      <c r="X5" s="11"/>
    </row>
    <row r="6" spans="2:24" ht="16.5" thickBot="1">
      <c r="B6" s="14">
        <v>6</v>
      </c>
      <c r="C6" s="15">
        <v>1545</v>
      </c>
      <c r="D6" s="76"/>
      <c r="E6" s="76"/>
      <c r="F6" s="16"/>
      <c r="G6" s="17"/>
      <c r="H6" s="102">
        <f>E5+C6+15</f>
        <v>7404</v>
      </c>
      <c r="J6" s="14">
        <v>6</v>
      </c>
      <c r="K6" s="18" t="s">
        <v>33</v>
      </c>
      <c r="L6" s="76"/>
      <c r="M6" s="76"/>
      <c r="N6" s="16"/>
      <c r="O6" s="17"/>
      <c r="R6" s="19" t="s">
        <v>34</v>
      </c>
      <c r="S6" s="14">
        <v>6</v>
      </c>
      <c r="T6" s="14" t="s">
        <v>35</v>
      </c>
      <c r="U6" s="76"/>
      <c r="V6" s="76"/>
      <c r="W6" s="16"/>
      <c r="X6" s="17"/>
    </row>
    <row r="7" spans="2:24" ht="15.75">
      <c r="B7" s="14">
        <v>10</v>
      </c>
      <c r="C7" s="15">
        <v>1668</v>
      </c>
      <c r="D7" s="77"/>
      <c r="E7" s="77">
        <v>5608</v>
      </c>
      <c r="F7" s="16"/>
      <c r="G7" s="17"/>
      <c r="H7" s="102">
        <f>E7+C7+15</f>
        <v>7291</v>
      </c>
      <c r="J7" s="14">
        <v>10</v>
      </c>
      <c r="K7" s="18" t="s">
        <v>33</v>
      </c>
      <c r="L7" s="77"/>
      <c r="M7" s="75" t="s">
        <v>36</v>
      </c>
      <c r="N7" s="16"/>
      <c r="O7" s="17"/>
      <c r="S7" s="14">
        <v>10</v>
      </c>
      <c r="T7" s="14" t="s">
        <v>37</v>
      </c>
      <c r="U7" s="77"/>
      <c r="V7" s="75" t="s">
        <v>38</v>
      </c>
      <c r="W7" s="16"/>
      <c r="X7" s="17"/>
    </row>
    <row r="8" spans="2:24" ht="15.75">
      <c r="B8" s="14">
        <v>13</v>
      </c>
      <c r="C8" s="15">
        <v>1607</v>
      </c>
      <c r="D8" s="78"/>
      <c r="E8" s="78"/>
      <c r="F8" s="16"/>
      <c r="G8" s="17"/>
      <c r="H8" s="102">
        <f>E7+C8+15</f>
        <v>7230</v>
      </c>
      <c r="J8" s="14">
        <v>13</v>
      </c>
      <c r="K8" s="18" t="s">
        <v>33</v>
      </c>
      <c r="L8" s="78"/>
      <c r="M8" s="76"/>
      <c r="N8" s="16"/>
      <c r="O8" s="17"/>
      <c r="S8" s="14">
        <v>13</v>
      </c>
      <c r="T8" s="14" t="s">
        <v>39</v>
      </c>
      <c r="U8" s="78"/>
      <c r="V8" s="76"/>
      <c r="W8" s="16"/>
      <c r="X8" s="17"/>
    </row>
    <row r="9" spans="2:24" ht="15.75">
      <c r="B9" s="14">
        <v>16</v>
      </c>
      <c r="C9" s="20">
        <v>1303</v>
      </c>
      <c r="D9" s="77">
        <v>1902</v>
      </c>
      <c r="E9" s="81">
        <f>3867-20</f>
        <v>3847</v>
      </c>
      <c r="F9" s="16"/>
      <c r="G9" s="17"/>
      <c r="H9" s="102">
        <f>E9+D9+C9</f>
        <v>7052</v>
      </c>
      <c r="J9" s="14">
        <v>16</v>
      </c>
      <c r="K9" s="18" t="s">
        <v>40</v>
      </c>
      <c r="L9" s="77" t="s">
        <v>33</v>
      </c>
      <c r="M9" s="77" t="s">
        <v>41</v>
      </c>
      <c r="N9" s="16"/>
      <c r="O9" s="17"/>
      <c r="S9" s="14">
        <v>16</v>
      </c>
      <c r="T9" s="14" t="s">
        <v>42</v>
      </c>
      <c r="U9" s="77" t="s">
        <v>43</v>
      </c>
      <c r="V9" s="77" t="s">
        <v>44</v>
      </c>
      <c r="W9" s="16"/>
      <c r="X9" s="17"/>
    </row>
    <row r="10" spans="2:24" ht="15.75">
      <c r="B10" s="14">
        <v>18</v>
      </c>
      <c r="C10" s="20">
        <v>1171</v>
      </c>
      <c r="D10" s="78"/>
      <c r="E10" s="97"/>
      <c r="F10" s="16"/>
      <c r="G10" s="17"/>
      <c r="H10" s="102">
        <f>E9+D9+C10</f>
        <v>6920</v>
      </c>
      <c r="J10" s="14">
        <v>18</v>
      </c>
      <c r="K10" s="18" t="s">
        <v>40</v>
      </c>
      <c r="L10" s="78"/>
      <c r="M10" s="76"/>
      <c r="N10" s="16"/>
      <c r="O10" s="17"/>
      <c r="S10" s="14">
        <v>18</v>
      </c>
      <c r="T10" s="14" t="s">
        <v>45</v>
      </c>
      <c r="U10" s="78"/>
      <c r="V10" s="76"/>
      <c r="W10" s="16"/>
      <c r="X10" s="17"/>
    </row>
    <row r="11" spans="2:24" ht="15.75">
      <c r="B11" s="14">
        <v>21</v>
      </c>
      <c r="C11" s="21">
        <v>1144</v>
      </c>
      <c r="D11" s="81">
        <f>1758-15</f>
        <v>1743</v>
      </c>
      <c r="E11" s="82"/>
      <c r="F11" s="16"/>
      <c r="G11" s="17"/>
      <c r="H11" s="102">
        <f>E9+D11+C11</f>
        <v>6734</v>
      </c>
      <c r="J11" s="14">
        <v>21</v>
      </c>
      <c r="K11" s="18" t="s">
        <v>46</v>
      </c>
      <c r="L11" s="77" t="s">
        <v>46</v>
      </c>
      <c r="M11" s="79"/>
      <c r="N11" s="16"/>
      <c r="O11" s="17"/>
      <c r="S11" s="14">
        <v>21</v>
      </c>
      <c r="T11" s="14" t="s">
        <v>47</v>
      </c>
      <c r="U11" s="77" t="s">
        <v>48</v>
      </c>
      <c r="V11" s="79"/>
      <c r="W11" s="16"/>
      <c r="X11" s="17"/>
    </row>
    <row r="12" spans="2:24" ht="15.75">
      <c r="B12" s="14">
        <v>23</v>
      </c>
      <c r="C12" s="21">
        <v>1094</v>
      </c>
      <c r="D12" s="103"/>
      <c r="E12" s="83"/>
      <c r="F12" s="16"/>
      <c r="G12" s="17"/>
      <c r="H12" s="102">
        <f>E9+D11+C12</f>
        <v>6684</v>
      </c>
      <c r="J12" s="14">
        <v>23</v>
      </c>
      <c r="K12" s="18" t="s">
        <v>49</v>
      </c>
      <c r="L12" s="78"/>
      <c r="M12" s="80"/>
      <c r="N12" s="16"/>
      <c r="O12" s="17"/>
      <c r="S12" s="14">
        <v>23</v>
      </c>
      <c r="T12" s="14" t="s">
        <v>50</v>
      </c>
      <c r="U12" s="78"/>
      <c r="V12" s="80"/>
      <c r="W12" s="16"/>
      <c r="X12" s="17"/>
    </row>
    <row r="13" spans="2:24" ht="15.75">
      <c r="B13" s="14">
        <v>25</v>
      </c>
      <c r="C13" s="68">
        <f>857-10</f>
        <v>847</v>
      </c>
      <c r="D13" s="32"/>
      <c r="E13" s="16"/>
      <c r="F13" s="16"/>
      <c r="G13" s="17"/>
      <c r="H13" s="102">
        <f>E26+C13+15</f>
        <v>6427</v>
      </c>
      <c r="J13" s="14">
        <v>25</v>
      </c>
      <c r="K13" s="18" t="s">
        <v>49</v>
      </c>
      <c r="L13" s="16"/>
      <c r="M13" s="16"/>
      <c r="N13" s="16"/>
      <c r="O13" s="17"/>
      <c r="S13" s="14">
        <v>25</v>
      </c>
      <c r="T13" s="14" t="s">
        <v>51</v>
      </c>
      <c r="U13" s="16"/>
      <c r="V13" s="16"/>
      <c r="W13" s="16"/>
      <c r="X13" s="17"/>
    </row>
    <row r="14" spans="2:24" ht="16.5" thickBot="1">
      <c r="B14" s="23">
        <v>26</v>
      </c>
      <c r="C14" s="67">
        <f>513</f>
        <v>513</v>
      </c>
      <c r="D14" s="33">
        <v>328</v>
      </c>
      <c r="E14" s="25"/>
      <c r="F14" s="25"/>
      <c r="G14" s="26"/>
      <c r="H14" s="102">
        <f>E26+D14+C14</f>
        <v>6406</v>
      </c>
      <c r="J14" s="23">
        <v>26</v>
      </c>
      <c r="K14" s="27" t="s">
        <v>49</v>
      </c>
      <c r="L14" s="28" t="s">
        <v>46</v>
      </c>
      <c r="M14" s="25"/>
      <c r="N14" s="25"/>
      <c r="O14" s="26"/>
      <c r="S14" s="23">
        <v>26</v>
      </c>
      <c r="T14" s="23" t="s">
        <v>52</v>
      </c>
      <c r="U14" s="25" t="s">
        <v>53</v>
      </c>
      <c r="V14" s="25"/>
      <c r="W14" s="25"/>
      <c r="X14" s="26"/>
    </row>
    <row r="15" spans="2:24" ht="16.5" thickBot="1">
      <c r="B15" s="1"/>
      <c r="C15" s="70"/>
      <c r="D15" s="70"/>
      <c r="E15" s="70"/>
      <c r="F15" s="70"/>
      <c r="G15" s="1"/>
      <c r="H15" s="52"/>
      <c r="J15" s="1"/>
      <c r="K15" s="70"/>
      <c r="L15" s="70"/>
      <c r="M15" s="70"/>
      <c r="N15" s="70"/>
      <c r="O15" s="1"/>
      <c r="S15" s="1"/>
      <c r="T15" s="70"/>
      <c r="U15" s="70"/>
      <c r="V15" s="70"/>
      <c r="W15" s="70"/>
      <c r="X15" s="1"/>
    </row>
    <row r="16" spans="2:24" ht="16.5" thickBot="1">
      <c r="B16" s="1"/>
      <c r="C16" s="72" t="s">
        <v>54</v>
      </c>
      <c r="D16" s="74"/>
      <c r="E16" s="70"/>
      <c r="F16" s="70"/>
      <c r="G16" s="1"/>
      <c r="H16" s="52"/>
      <c r="J16" s="1"/>
      <c r="K16" s="72" t="s">
        <v>54</v>
      </c>
      <c r="L16" s="74"/>
      <c r="M16" s="70"/>
      <c r="N16" s="70"/>
      <c r="O16" s="1"/>
      <c r="S16" s="1"/>
      <c r="T16" s="72" t="s">
        <v>54</v>
      </c>
      <c r="U16" s="74"/>
      <c r="V16" s="70"/>
      <c r="W16" s="70"/>
      <c r="X16" s="1"/>
    </row>
    <row r="17" spans="2:24" ht="16.5" thickBot="1">
      <c r="B17" s="4" t="s">
        <v>25</v>
      </c>
      <c r="C17" s="70"/>
      <c r="D17" s="70"/>
      <c r="E17" s="70"/>
      <c r="F17" s="70"/>
      <c r="G17" s="1"/>
      <c r="H17" s="52"/>
      <c r="J17" s="4" t="s">
        <v>25</v>
      </c>
      <c r="K17" s="70"/>
      <c r="L17" s="70"/>
      <c r="M17" s="70"/>
      <c r="N17" s="70"/>
      <c r="O17" s="1"/>
      <c r="S17" s="4" t="s">
        <v>25</v>
      </c>
      <c r="T17" s="70"/>
      <c r="U17" s="70"/>
      <c r="V17" s="70"/>
      <c r="W17" s="70"/>
      <c r="X17" s="1"/>
    </row>
    <row r="18" spans="2:24" ht="15.75">
      <c r="B18" s="8">
        <v>3</v>
      </c>
      <c r="C18" s="9">
        <v>1581</v>
      </c>
      <c r="D18" s="75"/>
      <c r="E18" s="84">
        <f>5802-15</f>
        <v>5787</v>
      </c>
      <c r="F18" s="10"/>
      <c r="G18" s="11"/>
      <c r="H18" s="102">
        <f>E18+C18+15</f>
        <v>7383</v>
      </c>
      <c r="J18" s="8">
        <v>3</v>
      </c>
      <c r="K18" s="12" t="s">
        <v>33</v>
      </c>
      <c r="L18" s="75"/>
      <c r="M18" s="75" t="s">
        <v>36</v>
      </c>
      <c r="N18" s="10"/>
      <c r="O18" s="11"/>
      <c r="S18" s="8">
        <v>3</v>
      </c>
      <c r="T18" s="29" t="s">
        <v>55</v>
      </c>
      <c r="U18" s="75"/>
      <c r="V18" s="75" t="s">
        <v>56</v>
      </c>
      <c r="W18" s="10"/>
      <c r="X18" s="11"/>
    </row>
    <row r="19" spans="2:24" ht="15.75">
      <c r="B19" s="14">
        <v>6</v>
      </c>
      <c r="C19" s="15">
        <v>1533</v>
      </c>
      <c r="D19" s="76"/>
      <c r="E19" s="85"/>
      <c r="F19" s="16"/>
      <c r="G19" s="17"/>
      <c r="H19" s="102">
        <f>E18+C19+15</f>
        <v>7335</v>
      </c>
      <c r="J19" s="14">
        <v>6</v>
      </c>
      <c r="K19" s="18" t="s">
        <v>33</v>
      </c>
      <c r="L19" s="76"/>
      <c r="M19" s="76"/>
      <c r="N19" s="16"/>
      <c r="O19" s="17"/>
      <c r="S19" s="14">
        <v>6</v>
      </c>
      <c r="T19" s="30" t="s">
        <v>57</v>
      </c>
      <c r="U19" s="76"/>
      <c r="V19" s="76"/>
      <c r="W19" s="16"/>
      <c r="X19" s="17"/>
    </row>
    <row r="20" spans="2:24" ht="15.75">
      <c r="B20" s="14">
        <v>10</v>
      </c>
      <c r="C20" s="15">
        <v>1570</v>
      </c>
      <c r="D20" s="77"/>
      <c r="E20" s="86">
        <f>5664-10</f>
        <v>5654</v>
      </c>
      <c r="F20" s="16"/>
      <c r="G20" s="17"/>
      <c r="H20" s="102">
        <f>E20+C20+15</f>
        <v>7239</v>
      </c>
      <c r="J20" s="14">
        <v>10</v>
      </c>
      <c r="K20" s="18" t="s">
        <v>33</v>
      </c>
      <c r="L20" s="77"/>
      <c r="M20" s="77" t="s">
        <v>41</v>
      </c>
      <c r="N20" s="16"/>
      <c r="O20" s="17"/>
      <c r="S20" s="14">
        <v>10</v>
      </c>
      <c r="T20" s="30" t="s">
        <v>58</v>
      </c>
      <c r="U20" s="77"/>
      <c r="V20" s="77" t="s">
        <v>59</v>
      </c>
      <c r="W20" s="16"/>
      <c r="X20" s="17"/>
    </row>
    <row r="21" spans="2:24" ht="15.75">
      <c r="B21" s="14">
        <v>13</v>
      </c>
      <c r="C21" s="15">
        <v>1524</v>
      </c>
      <c r="D21" s="78"/>
      <c r="E21" s="87"/>
      <c r="F21" s="16"/>
      <c r="G21" s="17"/>
      <c r="H21" s="102">
        <f>E20+C21+15</f>
        <v>7193</v>
      </c>
      <c r="J21" s="14">
        <v>13</v>
      </c>
      <c r="K21" s="18" t="s">
        <v>40</v>
      </c>
      <c r="L21" s="78"/>
      <c r="M21" s="78"/>
      <c r="N21" s="16"/>
      <c r="O21" s="17"/>
      <c r="S21" s="14">
        <v>13</v>
      </c>
      <c r="T21" s="30" t="s">
        <v>60</v>
      </c>
      <c r="U21" s="78"/>
      <c r="V21" s="78"/>
      <c r="W21" s="16"/>
      <c r="X21" s="17"/>
    </row>
    <row r="22" spans="2:24" ht="15.75">
      <c r="B22" s="14">
        <v>16</v>
      </c>
      <c r="C22" s="20">
        <v>1105</v>
      </c>
      <c r="D22" s="77">
        <v>1253</v>
      </c>
      <c r="E22" s="86">
        <f>4713-10</f>
        <v>4703</v>
      </c>
      <c r="F22" s="16"/>
      <c r="G22" s="17"/>
      <c r="H22" s="102">
        <f>E22+D22+C22</f>
        <v>7061</v>
      </c>
      <c r="J22" s="14">
        <v>16</v>
      </c>
      <c r="K22" s="18" t="s">
        <v>40</v>
      </c>
      <c r="L22" s="77" t="s">
        <v>33</v>
      </c>
      <c r="M22" s="77" t="s">
        <v>61</v>
      </c>
      <c r="N22" s="16"/>
      <c r="O22" s="17"/>
      <c r="S22" s="14">
        <v>16</v>
      </c>
      <c r="T22" s="30" t="s">
        <v>62</v>
      </c>
      <c r="U22" s="77" t="s">
        <v>63</v>
      </c>
      <c r="V22" s="77" t="s">
        <v>64</v>
      </c>
      <c r="W22" s="16"/>
      <c r="X22" s="17"/>
    </row>
    <row r="23" spans="2:24" ht="15.75">
      <c r="B23" s="14">
        <v>18</v>
      </c>
      <c r="C23" s="20">
        <v>963</v>
      </c>
      <c r="D23" s="78"/>
      <c r="E23" s="85"/>
      <c r="F23" s="16"/>
      <c r="G23" s="17"/>
      <c r="H23" s="102">
        <f>E22+D22+C23</f>
        <v>6919</v>
      </c>
      <c r="J23" s="14">
        <v>18</v>
      </c>
      <c r="K23" s="18" t="s">
        <v>46</v>
      </c>
      <c r="L23" s="78"/>
      <c r="M23" s="76"/>
      <c r="N23" s="16"/>
      <c r="O23" s="17"/>
      <c r="S23" s="14">
        <v>18</v>
      </c>
      <c r="T23" s="30" t="s">
        <v>65</v>
      </c>
      <c r="U23" s="78"/>
      <c r="V23" s="76"/>
      <c r="W23" s="16"/>
      <c r="X23" s="17"/>
    </row>
    <row r="24" spans="2:24" ht="15.75">
      <c r="B24" s="14">
        <v>21</v>
      </c>
      <c r="C24" s="31">
        <v>950</v>
      </c>
      <c r="D24" s="77">
        <v>1132</v>
      </c>
      <c r="E24" s="88"/>
      <c r="F24" s="16"/>
      <c r="G24" s="17"/>
      <c r="H24" s="102">
        <f>E22+D24+C24</f>
        <v>6785</v>
      </c>
      <c r="J24" s="14">
        <v>21</v>
      </c>
      <c r="K24" s="18" t="s">
        <v>49</v>
      </c>
      <c r="L24" s="77" t="s">
        <v>40</v>
      </c>
      <c r="M24" s="79"/>
      <c r="N24" s="16"/>
      <c r="O24" s="17"/>
      <c r="S24" s="14">
        <v>21</v>
      </c>
      <c r="T24" s="30" t="s">
        <v>66</v>
      </c>
      <c r="U24" s="77" t="s">
        <v>67</v>
      </c>
      <c r="V24" s="79"/>
      <c r="W24" s="16"/>
      <c r="X24" s="17"/>
    </row>
    <row r="25" spans="2:24" ht="15.75">
      <c r="B25" s="14">
        <v>23</v>
      </c>
      <c r="C25" s="31">
        <v>947</v>
      </c>
      <c r="D25" s="78"/>
      <c r="E25" s="89"/>
      <c r="F25" s="16"/>
      <c r="G25" s="17"/>
      <c r="H25" s="102">
        <f>E22+D24+C25</f>
        <v>6782</v>
      </c>
      <c r="J25" s="14">
        <v>23</v>
      </c>
      <c r="K25" s="18" t="s">
        <v>49</v>
      </c>
      <c r="L25" s="78"/>
      <c r="M25" s="80"/>
      <c r="N25" s="16"/>
      <c r="O25" s="17"/>
      <c r="S25" s="14">
        <v>23</v>
      </c>
      <c r="T25" s="30" t="s">
        <v>68</v>
      </c>
      <c r="U25" s="78"/>
      <c r="V25" s="80"/>
      <c r="W25" s="16"/>
      <c r="X25" s="17"/>
    </row>
    <row r="26" spans="2:24" ht="15.75">
      <c r="B26" s="14">
        <v>25</v>
      </c>
      <c r="C26" s="22">
        <v>533</v>
      </c>
      <c r="D26" s="32"/>
      <c r="E26" s="86">
        <f>5615-135+85</f>
        <v>5565</v>
      </c>
      <c r="F26" s="16"/>
      <c r="G26" s="17"/>
      <c r="H26" s="102">
        <f>E26+D14+C26</f>
        <v>6426</v>
      </c>
      <c r="J26" s="14">
        <v>25</v>
      </c>
      <c r="K26" s="18" t="s">
        <v>49</v>
      </c>
      <c r="M26" s="77" t="s">
        <v>69</v>
      </c>
      <c r="N26" s="16"/>
      <c r="O26" s="17"/>
      <c r="S26" s="14">
        <v>25</v>
      </c>
      <c r="T26" s="30" t="s">
        <v>70</v>
      </c>
      <c r="U26" s="69"/>
      <c r="V26" s="77" t="s">
        <v>71</v>
      </c>
      <c r="W26" s="16"/>
      <c r="X26" s="17"/>
    </row>
    <row r="27" spans="2:24" ht="16.5" thickBot="1">
      <c r="B27" s="23">
        <v>26</v>
      </c>
      <c r="C27" s="24">
        <v>427</v>
      </c>
      <c r="D27" s="33">
        <v>430</v>
      </c>
      <c r="E27" s="91"/>
      <c r="F27" s="25"/>
      <c r="G27" s="26"/>
      <c r="H27" s="102">
        <f>E26+D27+C27</f>
        <v>6422</v>
      </c>
      <c r="J27" s="23">
        <v>26</v>
      </c>
      <c r="K27" s="27" t="s">
        <v>49</v>
      </c>
      <c r="L27" s="28" t="s">
        <v>46</v>
      </c>
      <c r="M27" s="90"/>
      <c r="N27" s="25"/>
      <c r="O27" s="26"/>
      <c r="S27" s="23">
        <v>26</v>
      </c>
      <c r="T27" s="33" t="s">
        <v>72</v>
      </c>
      <c r="U27" s="28" t="s">
        <v>73</v>
      </c>
      <c r="V27" s="90"/>
      <c r="W27" s="25"/>
      <c r="X27" s="26"/>
    </row>
    <row r="28" spans="2:24" ht="16.5" thickBot="1">
      <c r="B28" s="1"/>
      <c r="C28" s="70"/>
      <c r="D28" s="70"/>
      <c r="E28" s="70"/>
      <c r="F28" s="34"/>
      <c r="G28" s="35"/>
      <c r="H28" s="54"/>
      <c r="J28" s="1"/>
      <c r="K28" s="70"/>
      <c r="L28" s="70"/>
      <c r="M28" s="70"/>
      <c r="N28" s="34"/>
      <c r="O28" s="35"/>
      <c r="S28" s="1"/>
      <c r="T28" s="70"/>
      <c r="U28" s="70"/>
      <c r="V28" s="70"/>
      <c r="W28" s="34"/>
      <c r="X28" s="35"/>
    </row>
    <row r="29" spans="2:24" ht="16.5" thickBot="1">
      <c r="B29" s="1"/>
      <c r="C29" s="72" t="s">
        <v>74</v>
      </c>
      <c r="D29" s="74"/>
      <c r="E29" s="70"/>
      <c r="F29" s="70"/>
      <c r="G29" s="1"/>
      <c r="H29" s="52"/>
      <c r="J29" s="1"/>
      <c r="K29" s="72" t="s">
        <v>74</v>
      </c>
      <c r="L29" s="74"/>
      <c r="M29" s="70"/>
      <c r="N29" s="70"/>
      <c r="O29" s="1"/>
      <c r="S29" s="1"/>
      <c r="T29" s="72" t="s">
        <v>74</v>
      </c>
      <c r="U29" s="74"/>
      <c r="V29" s="70"/>
      <c r="W29" s="70"/>
      <c r="X29" s="1"/>
    </row>
    <row r="30" spans="2:24" ht="16.5" thickBot="1">
      <c r="B30" s="4" t="s">
        <v>25</v>
      </c>
      <c r="C30" s="70"/>
      <c r="D30" s="70"/>
      <c r="E30" s="70"/>
      <c r="F30" s="70"/>
      <c r="G30" s="1"/>
      <c r="H30" s="52"/>
      <c r="J30" s="4" t="s">
        <v>25</v>
      </c>
      <c r="K30" s="70"/>
      <c r="L30" s="70"/>
      <c r="M30" s="70"/>
      <c r="N30" s="70"/>
      <c r="O30" s="1"/>
      <c r="S30" s="4" t="s">
        <v>25</v>
      </c>
      <c r="T30" s="70"/>
      <c r="U30" s="70"/>
      <c r="V30" s="70"/>
      <c r="W30" s="70"/>
      <c r="X30" s="1"/>
    </row>
    <row r="31" spans="2:24" ht="15.75">
      <c r="B31" s="8">
        <v>3</v>
      </c>
      <c r="C31" s="36">
        <v>1603</v>
      </c>
      <c r="D31" s="75"/>
      <c r="E31" s="92">
        <f>5889-10</f>
        <v>5879</v>
      </c>
      <c r="F31" s="10"/>
      <c r="G31" s="11"/>
      <c r="H31" s="102">
        <f>E31+C31+15</f>
        <v>7497</v>
      </c>
      <c r="J31" s="8">
        <v>3</v>
      </c>
      <c r="K31" s="12" t="s">
        <v>33</v>
      </c>
      <c r="L31" s="75"/>
      <c r="M31" s="75" t="s">
        <v>36</v>
      </c>
      <c r="N31" s="10"/>
      <c r="O31" s="11"/>
      <c r="S31" s="8">
        <v>3</v>
      </c>
      <c r="T31" s="29" t="s">
        <v>75</v>
      </c>
      <c r="U31" s="75"/>
      <c r="V31" s="75" t="s">
        <v>76</v>
      </c>
      <c r="W31" s="10"/>
      <c r="X31" s="11"/>
    </row>
    <row r="32" spans="2:24" ht="16.5" thickBot="1">
      <c r="B32" s="14">
        <v>6</v>
      </c>
      <c r="C32" s="20">
        <v>1551</v>
      </c>
      <c r="D32" s="76"/>
      <c r="E32" s="97"/>
      <c r="F32" s="16"/>
      <c r="G32" s="17"/>
      <c r="H32" s="102">
        <f>E31+C32+15</f>
        <v>7445</v>
      </c>
      <c r="J32" s="14">
        <v>6</v>
      </c>
      <c r="K32" s="18" t="s">
        <v>33</v>
      </c>
      <c r="L32" s="76"/>
      <c r="M32" s="76"/>
      <c r="N32" s="16"/>
      <c r="O32" s="17"/>
      <c r="S32" s="14">
        <v>6</v>
      </c>
      <c r="T32" s="30" t="s">
        <v>77</v>
      </c>
      <c r="U32" s="76"/>
      <c r="V32" s="76"/>
      <c r="W32" s="16"/>
      <c r="X32" s="17"/>
    </row>
    <row r="33" spans="1:24" ht="15.75">
      <c r="B33" s="14">
        <v>10</v>
      </c>
      <c r="C33" s="20">
        <v>1521</v>
      </c>
      <c r="D33" s="77"/>
      <c r="E33" s="77">
        <v>5817</v>
      </c>
      <c r="F33" s="16"/>
      <c r="G33" s="17"/>
      <c r="H33" s="102">
        <f>E33+C33+15</f>
        <v>7353</v>
      </c>
      <c r="J33" s="14">
        <v>10</v>
      </c>
      <c r="K33" s="18" t="s">
        <v>33</v>
      </c>
      <c r="L33" s="77"/>
      <c r="M33" s="75" t="s">
        <v>36</v>
      </c>
      <c r="N33" s="16"/>
      <c r="O33" s="17"/>
      <c r="S33" s="14">
        <v>10</v>
      </c>
      <c r="T33" s="30" t="s">
        <v>78</v>
      </c>
      <c r="U33" s="77"/>
      <c r="V33" s="75" t="s">
        <v>79</v>
      </c>
      <c r="W33" s="16"/>
      <c r="X33" s="17"/>
    </row>
    <row r="34" spans="1:24" ht="15.75">
      <c r="B34" s="14">
        <v>13</v>
      </c>
      <c r="C34" s="20">
        <v>1474</v>
      </c>
      <c r="D34" s="78"/>
      <c r="E34" s="78"/>
      <c r="F34" s="16"/>
      <c r="G34" s="17"/>
      <c r="H34" s="102">
        <f>E33+C34+15</f>
        <v>7306</v>
      </c>
      <c r="J34" s="14">
        <v>13</v>
      </c>
      <c r="K34" s="18" t="s">
        <v>33</v>
      </c>
      <c r="L34" s="78"/>
      <c r="M34" s="76"/>
      <c r="N34" s="16"/>
      <c r="O34" s="17"/>
      <c r="S34" s="14">
        <v>13</v>
      </c>
      <c r="T34" s="30" t="s">
        <v>80</v>
      </c>
      <c r="U34" s="78"/>
      <c r="V34" s="76"/>
      <c r="W34" s="16"/>
      <c r="X34" s="17"/>
    </row>
    <row r="35" spans="1:24" ht="15.75">
      <c r="B35" s="14">
        <v>16</v>
      </c>
      <c r="C35" s="31">
        <v>985</v>
      </c>
      <c r="D35" s="77">
        <v>1276</v>
      </c>
      <c r="E35" s="77">
        <v>4908</v>
      </c>
      <c r="F35" s="16"/>
      <c r="G35" s="17"/>
      <c r="H35" s="102">
        <f>E35+D35+C35</f>
        <v>7169</v>
      </c>
      <c r="J35" s="14">
        <v>16</v>
      </c>
      <c r="K35" s="18" t="s">
        <v>33</v>
      </c>
      <c r="L35" s="77" t="s">
        <v>33</v>
      </c>
      <c r="M35" s="77" t="s">
        <v>41</v>
      </c>
      <c r="N35" s="16"/>
      <c r="O35" s="17"/>
      <c r="S35" s="14">
        <v>16</v>
      </c>
      <c r="T35" s="30" t="s">
        <v>81</v>
      </c>
      <c r="U35" s="77" t="s">
        <v>82</v>
      </c>
      <c r="V35" s="77" t="s">
        <v>83</v>
      </c>
      <c r="W35" s="16"/>
      <c r="X35" s="17"/>
    </row>
    <row r="36" spans="1:24" ht="15.75">
      <c r="B36" s="14">
        <v>18</v>
      </c>
      <c r="C36" s="31">
        <v>835</v>
      </c>
      <c r="D36" s="78"/>
      <c r="E36" s="76"/>
      <c r="F36" s="16"/>
      <c r="G36" s="17"/>
      <c r="H36" s="102">
        <f>E35+D35+C36</f>
        <v>7019</v>
      </c>
      <c r="J36" s="14">
        <v>18</v>
      </c>
      <c r="K36" s="18" t="s">
        <v>40</v>
      </c>
      <c r="L36" s="78"/>
      <c r="M36" s="76"/>
      <c r="N36" s="16"/>
      <c r="O36" s="17"/>
      <c r="S36" s="14">
        <v>18</v>
      </c>
      <c r="T36" s="30" t="s">
        <v>84</v>
      </c>
      <c r="U36" s="78"/>
      <c r="V36" s="76"/>
      <c r="W36" s="16"/>
      <c r="X36" s="17"/>
    </row>
    <row r="37" spans="1:24" ht="15.75">
      <c r="B37" s="14">
        <v>21</v>
      </c>
      <c r="C37" s="22">
        <v>889</v>
      </c>
      <c r="D37" s="77">
        <v>1080</v>
      </c>
      <c r="E37" s="79"/>
      <c r="F37" s="16"/>
      <c r="G37" s="17"/>
      <c r="H37" s="102">
        <f>E35+D37+C37</f>
        <v>6877</v>
      </c>
      <c r="J37" s="14">
        <v>21</v>
      </c>
      <c r="K37" s="18" t="s">
        <v>46</v>
      </c>
      <c r="L37" s="77" t="s">
        <v>40</v>
      </c>
      <c r="M37" s="79"/>
      <c r="N37" s="16"/>
      <c r="O37" s="17"/>
      <c r="S37" s="14">
        <v>21</v>
      </c>
      <c r="T37" s="30" t="s">
        <v>85</v>
      </c>
      <c r="U37" s="77" t="s">
        <v>86</v>
      </c>
      <c r="V37" s="79"/>
      <c r="W37" s="16"/>
      <c r="X37" s="17"/>
    </row>
    <row r="38" spans="1:24" ht="15.75">
      <c r="B38" s="14">
        <v>23</v>
      </c>
      <c r="C38" s="22">
        <v>885</v>
      </c>
      <c r="D38" s="78"/>
      <c r="E38" s="80"/>
      <c r="F38" s="16"/>
      <c r="G38" s="17"/>
      <c r="H38" s="102">
        <f>E35+D37+C38</f>
        <v>6873</v>
      </c>
      <c r="J38" s="14">
        <v>23</v>
      </c>
      <c r="K38" s="18" t="s">
        <v>49</v>
      </c>
      <c r="L38" s="78"/>
      <c r="M38" s="80"/>
      <c r="N38" s="16"/>
      <c r="O38" s="17"/>
      <c r="S38" s="14">
        <v>23</v>
      </c>
      <c r="T38" s="30" t="s">
        <v>87</v>
      </c>
      <c r="U38" s="78"/>
      <c r="V38" s="80"/>
      <c r="W38" s="16"/>
      <c r="X38" s="17"/>
    </row>
    <row r="39" spans="1:24" ht="15.75">
      <c r="B39" s="14">
        <v>25</v>
      </c>
      <c r="C39" s="22">
        <v>529</v>
      </c>
      <c r="D39" s="77"/>
      <c r="E39" s="77"/>
      <c r="F39" s="16"/>
      <c r="G39" s="17"/>
      <c r="H39" s="102">
        <f>E26+D27+C39</f>
        <v>6524</v>
      </c>
      <c r="J39" s="14">
        <v>25</v>
      </c>
      <c r="K39" s="18" t="s">
        <v>49</v>
      </c>
      <c r="L39" s="77"/>
      <c r="M39" s="16"/>
      <c r="N39" s="16"/>
      <c r="O39" s="17"/>
      <c r="S39" s="14">
        <v>25</v>
      </c>
      <c r="T39" s="30" t="s">
        <v>88</v>
      </c>
      <c r="U39" s="77"/>
      <c r="V39" s="16"/>
      <c r="W39" s="16"/>
      <c r="X39" s="17"/>
    </row>
    <row r="40" spans="1:24" ht="16.5" thickBot="1">
      <c r="B40" s="23">
        <v>26</v>
      </c>
      <c r="C40" s="24">
        <v>494</v>
      </c>
      <c r="D40" s="90"/>
      <c r="E40" s="90"/>
      <c r="F40" s="25"/>
      <c r="G40" s="26"/>
      <c r="H40" s="102">
        <f>E26+D27+C40</f>
        <v>6489</v>
      </c>
      <c r="J40" s="23">
        <v>26</v>
      </c>
      <c r="K40" s="27" t="s">
        <v>49</v>
      </c>
      <c r="L40" s="90"/>
      <c r="M40" s="25"/>
      <c r="N40" s="25"/>
      <c r="O40" s="26"/>
      <c r="S40" s="23">
        <v>26</v>
      </c>
      <c r="T40" s="33" t="s">
        <v>89</v>
      </c>
      <c r="U40" s="90"/>
      <c r="V40" s="25"/>
      <c r="W40" s="25"/>
      <c r="X40" s="26"/>
    </row>
    <row r="41" spans="1:24" ht="15.75">
      <c r="B41" s="1"/>
      <c r="C41" s="70"/>
      <c r="D41" s="70"/>
      <c r="E41" s="70"/>
      <c r="F41" s="70"/>
      <c r="G41" s="1"/>
      <c r="H41" s="52"/>
      <c r="J41" s="1"/>
      <c r="K41" s="70"/>
      <c r="L41" s="70"/>
      <c r="M41" s="70"/>
      <c r="N41" s="70"/>
      <c r="O41" s="1"/>
      <c r="S41" s="1"/>
      <c r="T41" s="70"/>
      <c r="U41" s="70"/>
      <c r="V41" s="70"/>
      <c r="W41" s="70"/>
      <c r="X41" s="1"/>
    </row>
    <row r="42" spans="1:24" ht="15.75">
      <c r="B42" s="1"/>
      <c r="C42" s="70"/>
      <c r="D42" s="70"/>
      <c r="E42" s="70"/>
      <c r="F42" s="70"/>
      <c r="G42" s="1"/>
      <c r="H42" s="52"/>
      <c r="J42" s="1"/>
      <c r="K42" s="70"/>
      <c r="L42" s="70"/>
      <c r="M42" s="70"/>
      <c r="N42" s="70"/>
      <c r="O42" s="1"/>
      <c r="S42" s="1"/>
      <c r="T42" s="70"/>
      <c r="U42" s="70"/>
      <c r="V42" s="70"/>
      <c r="W42" s="70"/>
      <c r="X42" s="1"/>
    </row>
    <row r="43" spans="1:24" ht="15.75">
      <c r="B43" s="1"/>
      <c r="C43" s="93" t="s">
        <v>90</v>
      </c>
      <c r="D43" s="93"/>
      <c r="E43" s="70"/>
      <c r="F43" s="70"/>
      <c r="G43" s="1"/>
      <c r="H43" s="52"/>
      <c r="J43" s="1"/>
      <c r="K43" s="93" t="s">
        <v>90</v>
      </c>
      <c r="L43" s="93"/>
      <c r="M43" s="70"/>
      <c r="N43" s="70"/>
      <c r="O43" s="1"/>
      <c r="S43" s="1"/>
      <c r="T43" s="93" t="s">
        <v>90</v>
      </c>
      <c r="U43" s="93"/>
      <c r="V43" s="70"/>
      <c r="W43" s="70"/>
      <c r="X43" s="1"/>
    </row>
    <row r="44" spans="1:24" ht="16.5" thickBot="1">
      <c r="A44" s="4" t="s">
        <v>25</v>
      </c>
      <c r="B44" s="94" t="s">
        <v>91</v>
      </c>
      <c r="C44" s="94"/>
      <c r="D44" s="70"/>
      <c r="E44" s="70"/>
      <c r="F44" s="70"/>
      <c r="G44" s="1"/>
      <c r="H44" s="52"/>
      <c r="J44" s="4" t="s">
        <v>25</v>
      </c>
      <c r="K44" s="70"/>
      <c r="L44" s="70"/>
      <c r="M44" s="70"/>
      <c r="N44" s="70"/>
      <c r="O44" s="1"/>
      <c r="S44" s="4" t="s">
        <v>25</v>
      </c>
      <c r="T44" s="70"/>
      <c r="U44" s="70"/>
      <c r="V44" s="70"/>
      <c r="W44" s="70"/>
      <c r="X44" s="1"/>
    </row>
    <row r="45" spans="1:24" ht="15.75">
      <c r="A45" s="37">
        <v>2.5</v>
      </c>
      <c r="B45" s="38">
        <v>50</v>
      </c>
      <c r="C45" s="4">
        <v>1159</v>
      </c>
      <c r="D45" s="75">
        <v>1056</v>
      </c>
      <c r="E45" s="95">
        <v>2492</v>
      </c>
      <c r="F45" s="96">
        <f>2003-40</f>
        <v>1963</v>
      </c>
      <c r="G45" s="99">
        <v>1625</v>
      </c>
      <c r="H45" s="104">
        <f>G45+F45+E45+D45+C45</f>
        <v>8295</v>
      </c>
      <c r="J45" s="39">
        <v>2.5</v>
      </c>
      <c r="K45" s="10" t="s">
        <v>92</v>
      </c>
      <c r="L45" s="75" t="s">
        <v>93</v>
      </c>
      <c r="M45" s="95" t="s">
        <v>94</v>
      </c>
      <c r="N45" s="95" t="s">
        <v>41</v>
      </c>
      <c r="O45" s="99" t="s">
        <v>95</v>
      </c>
      <c r="R45" s="18" t="s">
        <v>96</v>
      </c>
      <c r="S45" s="39">
        <v>2.5</v>
      </c>
      <c r="T45" s="29" t="s">
        <v>97</v>
      </c>
      <c r="U45" s="75" t="s">
        <v>98</v>
      </c>
      <c r="V45" s="95" t="s">
        <v>99</v>
      </c>
      <c r="W45" s="95" t="s">
        <v>100</v>
      </c>
      <c r="X45" s="99" t="s">
        <v>101</v>
      </c>
    </row>
    <row r="46" spans="1:24" ht="15.75">
      <c r="A46" s="40">
        <v>4.5</v>
      </c>
      <c r="B46" s="41">
        <v>50</v>
      </c>
      <c r="C46" s="4">
        <v>912</v>
      </c>
      <c r="D46" s="78"/>
      <c r="E46" s="76"/>
      <c r="F46" s="97"/>
      <c r="G46" s="100"/>
      <c r="H46" s="104">
        <f>G45+F45+E45+D45+C46</f>
        <v>8048</v>
      </c>
      <c r="J46" s="42">
        <v>4.5</v>
      </c>
      <c r="K46" s="16" t="s">
        <v>92</v>
      </c>
      <c r="L46" s="78"/>
      <c r="M46" s="76"/>
      <c r="N46" s="76"/>
      <c r="O46" s="100"/>
      <c r="R46" s="43" t="s">
        <v>102</v>
      </c>
      <c r="S46" s="42">
        <v>4.5</v>
      </c>
      <c r="T46" s="30" t="s">
        <v>103</v>
      </c>
      <c r="U46" s="78"/>
      <c r="V46" s="76"/>
      <c r="W46" s="76"/>
      <c r="X46" s="100"/>
    </row>
    <row r="47" spans="1:24" ht="15.75">
      <c r="A47" s="40">
        <v>6.5</v>
      </c>
      <c r="B47" s="41">
        <v>50</v>
      </c>
      <c r="C47" s="4">
        <v>945</v>
      </c>
      <c r="D47" s="77">
        <v>861</v>
      </c>
      <c r="E47" s="76"/>
      <c r="F47" s="97"/>
      <c r="G47" s="100"/>
      <c r="H47" s="104">
        <f>G45+F45+E45+D47+C47</f>
        <v>7886</v>
      </c>
      <c r="J47" s="42">
        <v>6.5</v>
      </c>
      <c r="K47" s="16" t="s">
        <v>92</v>
      </c>
      <c r="L47" s="77" t="s">
        <v>93</v>
      </c>
      <c r="M47" s="76"/>
      <c r="N47" s="76"/>
      <c r="O47" s="100"/>
      <c r="R47" s="44" t="s">
        <v>104</v>
      </c>
      <c r="S47" s="42">
        <v>6.5</v>
      </c>
      <c r="T47" s="30" t="s">
        <v>105</v>
      </c>
      <c r="U47" s="77" t="s">
        <v>106</v>
      </c>
      <c r="V47" s="76"/>
      <c r="W47" s="76"/>
      <c r="X47" s="100"/>
    </row>
    <row r="48" spans="1:24" ht="16.5" thickBot="1">
      <c r="A48" s="40">
        <v>8.5</v>
      </c>
      <c r="B48" s="41">
        <v>50</v>
      </c>
      <c r="C48" s="4">
        <v>928</v>
      </c>
      <c r="D48" s="78"/>
      <c r="E48" s="78"/>
      <c r="F48" s="97"/>
      <c r="G48" s="100"/>
      <c r="H48" s="104">
        <f>G45+F45+E45+D47+C48</f>
        <v>7869</v>
      </c>
      <c r="J48" s="42">
        <v>8.5</v>
      </c>
      <c r="K48" s="16" t="s">
        <v>92</v>
      </c>
      <c r="L48" s="78"/>
      <c r="M48" s="78"/>
      <c r="N48" s="76"/>
      <c r="O48" s="100"/>
      <c r="R48" s="45" t="s">
        <v>107</v>
      </c>
      <c r="S48" s="42">
        <v>8.5</v>
      </c>
      <c r="T48" s="30" t="s">
        <v>108</v>
      </c>
      <c r="U48" s="78"/>
      <c r="V48" s="78"/>
      <c r="W48" s="76"/>
      <c r="X48" s="100"/>
    </row>
    <row r="49" spans="1:24" ht="15.75">
      <c r="A49" s="40">
        <v>10.5</v>
      </c>
      <c r="B49" s="41">
        <v>50</v>
      </c>
      <c r="C49" s="4">
        <v>1060</v>
      </c>
      <c r="D49" s="77">
        <v>917</v>
      </c>
      <c r="E49" s="95">
        <v>2132</v>
      </c>
      <c r="F49" s="97"/>
      <c r="G49" s="100"/>
      <c r="H49" s="104">
        <f>G45+F45+E49+D49+C49</f>
        <v>7697</v>
      </c>
      <c r="J49" s="42">
        <v>10.5</v>
      </c>
      <c r="K49" s="16" t="s">
        <v>92</v>
      </c>
      <c r="L49" s="77" t="s">
        <v>93</v>
      </c>
      <c r="M49" s="95" t="s">
        <v>94</v>
      </c>
      <c r="N49" s="76"/>
      <c r="O49" s="100"/>
      <c r="R49" s="18" t="s">
        <v>109</v>
      </c>
      <c r="S49" s="42">
        <v>10.5</v>
      </c>
      <c r="T49" s="30" t="s">
        <v>110</v>
      </c>
      <c r="U49" s="77" t="s">
        <v>111</v>
      </c>
      <c r="V49" s="95" t="s">
        <v>112</v>
      </c>
      <c r="W49" s="76"/>
      <c r="X49" s="100"/>
    </row>
    <row r="50" spans="1:24" ht="15.75">
      <c r="A50" s="40">
        <v>12.5</v>
      </c>
      <c r="B50" s="41">
        <v>50</v>
      </c>
      <c r="C50" s="4">
        <v>926</v>
      </c>
      <c r="D50" s="78"/>
      <c r="E50" s="76"/>
      <c r="F50" s="97"/>
      <c r="G50" s="100"/>
      <c r="H50" s="104">
        <f>G45+F45+E49+D49+C50</f>
        <v>7563</v>
      </c>
      <c r="J50" s="42">
        <v>12.5</v>
      </c>
      <c r="K50" s="16" t="s">
        <v>92</v>
      </c>
      <c r="L50" s="78"/>
      <c r="M50" s="76"/>
      <c r="N50" s="76"/>
      <c r="O50" s="100"/>
      <c r="S50" s="42">
        <v>12.5</v>
      </c>
      <c r="T50" s="30" t="s">
        <v>113</v>
      </c>
      <c r="U50" s="78"/>
      <c r="V50" s="76"/>
      <c r="W50" s="76"/>
      <c r="X50" s="100"/>
    </row>
    <row r="51" spans="1:24" ht="15.75">
      <c r="A51" s="40">
        <v>14.5</v>
      </c>
      <c r="B51" s="41">
        <v>50</v>
      </c>
      <c r="C51" s="4">
        <v>937</v>
      </c>
      <c r="D51" s="77">
        <v>852</v>
      </c>
      <c r="E51" s="76"/>
      <c r="F51" s="97"/>
      <c r="G51" s="100"/>
      <c r="H51" s="104">
        <f>G45+F45+E49+D51+C51</f>
        <v>7509</v>
      </c>
      <c r="J51" s="42">
        <v>14.5</v>
      </c>
      <c r="K51" s="16" t="s">
        <v>92</v>
      </c>
      <c r="L51" s="77" t="s">
        <v>93</v>
      </c>
      <c r="M51" s="76"/>
      <c r="N51" s="76"/>
      <c r="O51" s="100"/>
      <c r="S51" s="42">
        <v>14.5</v>
      </c>
      <c r="T51" s="30" t="s">
        <v>114</v>
      </c>
      <c r="U51" s="77" t="s">
        <v>115</v>
      </c>
      <c r="V51" s="76"/>
      <c r="W51" s="76"/>
      <c r="X51" s="100"/>
    </row>
    <row r="52" spans="1:24" ht="16.5" thickBot="1">
      <c r="A52" s="40">
        <v>16.5</v>
      </c>
      <c r="B52" s="41">
        <v>50</v>
      </c>
      <c r="C52" s="4">
        <v>975</v>
      </c>
      <c r="D52" s="78"/>
      <c r="E52" s="78"/>
      <c r="F52" s="97"/>
      <c r="G52" s="100"/>
      <c r="H52" s="104">
        <f>G45+F45+E49+D51+C52</f>
        <v>7547</v>
      </c>
      <c r="J52" s="42">
        <v>16.5</v>
      </c>
      <c r="K52" s="16" t="s">
        <v>92</v>
      </c>
      <c r="L52" s="78"/>
      <c r="M52" s="78"/>
      <c r="N52" s="76"/>
      <c r="O52" s="100"/>
      <c r="S52" s="42">
        <v>16.5</v>
      </c>
      <c r="T52" s="30" t="s">
        <v>116</v>
      </c>
      <c r="U52" s="78"/>
      <c r="V52" s="78"/>
      <c r="W52" s="76"/>
      <c r="X52" s="100"/>
    </row>
    <row r="53" spans="1:24" ht="15.75">
      <c r="A53" s="40">
        <v>18.5</v>
      </c>
      <c r="B53" s="41">
        <v>50</v>
      </c>
      <c r="C53" s="4">
        <v>821</v>
      </c>
      <c r="D53" s="77">
        <v>657</v>
      </c>
      <c r="E53" s="95">
        <v>2360</v>
      </c>
      <c r="F53" s="97"/>
      <c r="G53" s="100"/>
      <c r="H53" s="104">
        <f>G45+F45+E53+D53+C53</f>
        <v>7426</v>
      </c>
      <c r="J53" s="42">
        <v>18.5</v>
      </c>
      <c r="K53" s="16" t="s">
        <v>92</v>
      </c>
      <c r="L53" s="77" t="s">
        <v>93</v>
      </c>
      <c r="M53" s="95" t="s">
        <v>94</v>
      </c>
      <c r="N53" s="76"/>
      <c r="O53" s="100"/>
      <c r="S53" s="42">
        <v>18.5</v>
      </c>
      <c r="T53" s="30" t="s">
        <v>117</v>
      </c>
      <c r="U53" s="77" t="s">
        <v>118</v>
      </c>
      <c r="V53" s="95" t="s">
        <v>119</v>
      </c>
      <c r="W53" s="76"/>
      <c r="X53" s="100"/>
    </row>
    <row r="54" spans="1:24" ht="15.75">
      <c r="A54" s="40">
        <v>20.5</v>
      </c>
      <c r="B54" s="41">
        <v>50</v>
      </c>
      <c r="C54" s="4">
        <v>760</v>
      </c>
      <c r="D54" s="78"/>
      <c r="E54" s="76"/>
      <c r="F54" s="97"/>
      <c r="G54" s="100"/>
      <c r="H54" s="104">
        <f>G45+F45+E53+D53+C54</f>
        <v>7365</v>
      </c>
      <c r="J54" s="42">
        <v>20.5</v>
      </c>
      <c r="K54" s="16" t="s">
        <v>92</v>
      </c>
      <c r="L54" s="78"/>
      <c r="M54" s="76"/>
      <c r="N54" s="76"/>
      <c r="O54" s="100"/>
      <c r="S54" s="42">
        <v>20.5</v>
      </c>
      <c r="T54" s="30" t="s">
        <v>120</v>
      </c>
      <c r="U54" s="78"/>
      <c r="V54" s="76"/>
      <c r="W54" s="76"/>
      <c r="X54" s="100"/>
    </row>
    <row r="55" spans="1:24" ht="15.75">
      <c r="A55" s="46">
        <v>22.5</v>
      </c>
      <c r="B55" s="41">
        <v>70</v>
      </c>
      <c r="C55" s="4">
        <v>643</v>
      </c>
      <c r="D55" s="77">
        <v>785</v>
      </c>
      <c r="E55" s="76"/>
      <c r="F55" s="97"/>
      <c r="G55" s="100"/>
      <c r="H55" s="104">
        <f>G45+F45+E53+D55+C55</f>
        <v>7376</v>
      </c>
      <c r="J55" s="42">
        <v>22.5</v>
      </c>
      <c r="K55" s="16" t="s">
        <v>92</v>
      </c>
      <c r="L55" s="77" t="s">
        <v>93</v>
      </c>
      <c r="M55" s="76"/>
      <c r="N55" s="76"/>
      <c r="O55" s="100"/>
      <c r="S55" s="42">
        <v>22.5</v>
      </c>
      <c r="T55" s="30" t="s">
        <v>121</v>
      </c>
      <c r="U55" s="77" t="s">
        <v>122</v>
      </c>
      <c r="V55" s="76"/>
      <c r="W55" s="76"/>
      <c r="X55" s="100"/>
    </row>
    <row r="56" spans="1:24" ht="16.5" thickBot="1">
      <c r="A56" s="47">
        <v>24.5</v>
      </c>
      <c r="B56" s="48">
        <v>70</v>
      </c>
      <c r="C56" s="4">
        <v>702</v>
      </c>
      <c r="D56" s="90"/>
      <c r="E56" s="90"/>
      <c r="F56" s="98"/>
      <c r="G56" s="101"/>
      <c r="H56" s="104">
        <f>G45+F45+E53+D55+C56</f>
        <v>7435</v>
      </c>
      <c r="J56" s="49">
        <v>24.5</v>
      </c>
      <c r="K56" s="25" t="s">
        <v>92</v>
      </c>
      <c r="L56" s="90"/>
      <c r="M56" s="90"/>
      <c r="N56" s="90"/>
      <c r="O56" s="101"/>
      <c r="S56" s="49">
        <v>24.5</v>
      </c>
      <c r="T56" s="33" t="s">
        <v>123</v>
      </c>
      <c r="U56" s="90"/>
      <c r="V56" s="90"/>
      <c r="W56" s="90"/>
      <c r="X56" s="101"/>
    </row>
    <row r="57" spans="1:24">
      <c r="G57" t="s">
        <v>124</v>
      </c>
      <c r="H57" s="102"/>
    </row>
  </sheetData>
  <mergeCells count="118">
    <mergeCell ref="L45:L46"/>
    <mergeCell ref="M45:M48"/>
    <mergeCell ref="N45:N56"/>
    <mergeCell ref="O45:O56"/>
    <mergeCell ref="L47:L48"/>
    <mergeCell ref="L49:L50"/>
    <mergeCell ref="V45:V48"/>
    <mergeCell ref="W45:W56"/>
    <mergeCell ref="X45:X56"/>
    <mergeCell ref="U47:U48"/>
    <mergeCell ref="U49:U50"/>
    <mergeCell ref="V49:V52"/>
    <mergeCell ref="U51:U52"/>
    <mergeCell ref="U53:U54"/>
    <mergeCell ref="V53:V56"/>
    <mergeCell ref="U55:U56"/>
    <mergeCell ref="U45:U46"/>
    <mergeCell ref="D39:D40"/>
    <mergeCell ref="E39:E40"/>
    <mergeCell ref="L39:L40"/>
    <mergeCell ref="U39:U40"/>
    <mergeCell ref="C43:D43"/>
    <mergeCell ref="K43:L43"/>
    <mergeCell ref="T43:U43"/>
    <mergeCell ref="B44:C44"/>
    <mergeCell ref="D45:D46"/>
    <mergeCell ref="E45:E48"/>
    <mergeCell ref="F45:F56"/>
    <mergeCell ref="G45:G56"/>
    <mergeCell ref="D47:D48"/>
    <mergeCell ref="D49:D50"/>
    <mergeCell ref="E49:E52"/>
    <mergeCell ref="D51:D52"/>
    <mergeCell ref="D53:D54"/>
    <mergeCell ref="E53:E56"/>
    <mergeCell ref="M49:M52"/>
    <mergeCell ref="L51:L52"/>
    <mergeCell ref="L53:L54"/>
    <mergeCell ref="M53:M56"/>
    <mergeCell ref="D55:D56"/>
    <mergeCell ref="L55:L56"/>
    <mergeCell ref="D33:D34"/>
    <mergeCell ref="E33:E34"/>
    <mergeCell ref="L33:L34"/>
    <mergeCell ref="M33:M34"/>
    <mergeCell ref="U33:U34"/>
    <mergeCell ref="V33:V34"/>
    <mergeCell ref="D31:D32"/>
    <mergeCell ref="E31:E32"/>
    <mergeCell ref="U35:U36"/>
    <mergeCell ref="V35:V38"/>
    <mergeCell ref="D37:D38"/>
    <mergeCell ref="L37:L38"/>
    <mergeCell ref="U37:U38"/>
    <mergeCell ref="D35:D36"/>
    <mergeCell ref="E35:E38"/>
    <mergeCell ref="L35:L36"/>
    <mergeCell ref="M35:M38"/>
    <mergeCell ref="V26:V27"/>
    <mergeCell ref="C29:D29"/>
    <mergeCell ref="K29:L29"/>
    <mergeCell ref="T29:U29"/>
    <mergeCell ref="L31:L32"/>
    <mergeCell ref="M31:M32"/>
    <mergeCell ref="E26:E27"/>
    <mergeCell ref="M26:M27"/>
    <mergeCell ref="U31:U32"/>
    <mergeCell ref="V31:V32"/>
    <mergeCell ref="D20:D21"/>
    <mergeCell ref="E20:E21"/>
    <mergeCell ref="L20:L21"/>
    <mergeCell ref="M20:M21"/>
    <mergeCell ref="U20:U21"/>
    <mergeCell ref="V20:V21"/>
    <mergeCell ref="U22:U23"/>
    <mergeCell ref="V22:V25"/>
    <mergeCell ref="D24:D25"/>
    <mergeCell ref="L24:L25"/>
    <mergeCell ref="U24:U25"/>
    <mergeCell ref="D22:D23"/>
    <mergeCell ref="E22:E25"/>
    <mergeCell ref="L22:L23"/>
    <mergeCell ref="M22:M25"/>
    <mergeCell ref="C16:D16"/>
    <mergeCell ref="K16:L16"/>
    <mergeCell ref="T16:U16"/>
    <mergeCell ref="D18:D19"/>
    <mergeCell ref="E18:E19"/>
    <mergeCell ref="L18:L19"/>
    <mergeCell ref="M18:M19"/>
    <mergeCell ref="U18:U19"/>
    <mergeCell ref="V18:V19"/>
    <mergeCell ref="V5:V6"/>
    <mergeCell ref="D7:D8"/>
    <mergeCell ref="E7:E8"/>
    <mergeCell ref="L7:L8"/>
    <mergeCell ref="M7:M8"/>
    <mergeCell ref="U7:U8"/>
    <mergeCell ref="V7:V8"/>
    <mergeCell ref="U9:U10"/>
    <mergeCell ref="V9:V12"/>
    <mergeCell ref="D11:D12"/>
    <mergeCell ref="L11:L12"/>
    <mergeCell ref="U11:U12"/>
    <mergeCell ref="D9:D10"/>
    <mergeCell ref="E9:E12"/>
    <mergeCell ref="L9:L10"/>
    <mergeCell ref="M9:M12"/>
    <mergeCell ref="B1:D1"/>
    <mergeCell ref="J1:L1"/>
    <mergeCell ref="C3:D3"/>
    <mergeCell ref="K3:L3"/>
    <mergeCell ref="T3:U3"/>
    <mergeCell ref="D5:D6"/>
    <mergeCell ref="E5:E6"/>
    <mergeCell ref="L5:L6"/>
    <mergeCell ref="M5:M6"/>
    <mergeCell ref="U5:U6"/>
  </mergeCells>
  <phoneticPr fontId="6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4"/>
  <sheetViews>
    <sheetView workbookViewId="0">
      <selection activeCell="A16" sqref="A16:IV29"/>
    </sheetView>
  </sheetViews>
  <sheetFormatPr defaultColWidth="8.85546875" defaultRowHeight="12.75"/>
  <cols>
    <col min="1" max="2" width="9.140625" style="4" customWidth="1"/>
    <col min="3" max="3" width="10" style="4" customWidth="1"/>
    <col min="4" max="4" width="10.140625" style="4" bestFit="1" customWidth="1"/>
    <col min="5" max="11" width="9.140625" style="4" customWidth="1"/>
  </cols>
  <sheetData>
    <row r="1" spans="1:5">
      <c r="A1" s="66" t="s">
        <v>3</v>
      </c>
      <c r="B1" s="4" t="s">
        <v>13</v>
      </c>
      <c r="C1" s="50">
        <v>406652</v>
      </c>
    </row>
    <row r="2" spans="1:5">
      <c r="A2" s="55"/>
      <c r="B2" s="56" t="s">
        <v>125</v>
      </c>
      <c r="C2" s="56" t="s">
        <v>126</v>
      </c>
      <c r="D2" s="56" t="s">
        <v>127</v>
      </c>
      <c r="E2" s="57" t="s">
        <v>128</v>
      </c>
    </row>
    <row r="3" spans="1:5">
      <c r="A3" s="58">
        <v>1</v>
      </c>
      <c r="B3" s="61">
        <f>'Aqua Rev5'!H5</f>
        <v>7455</v>
      </c>
      <c r="C3" s="62">
        <f>'Aqua Rev5'!H18</f>
        <v>7383</v>
      </c>
      <c r="D3" s="62">
        <f>'Aqua Rev5'!H31</f>
        <v>7497</v>
      </c>
      <c r="E3" s="58">
        <f>'Aqua Rev5'!H45</f>
        <v>8295</v>
      </c>
    </row>
    <row r="4" spans="1:5">
      <c r="A4" s="59">
        <v>2</v>
      </c>
      <c r="B4" s="63">
        <f>'Aqua Rev5'!H6</f>
        <v>7404</v>
      </c>
      <c r="C4" s="30">
        <f>'Aqua Rev5'!H19</f>
        <v>7335</v>
      </c>
      <c r="D4" s="30">
        <f>'Aqua Rev5'!H32</f>
        <v>7445</v>
      </c>
      <c r="E4" s="59">
        <f>'Aqua Rev5'!H46</f>
        <v>8048</v>
      </c>
    </row>
    <row r="5" spans="1:5">
      <c r="A5" s="59">
        <v>3</v>
      </c>
      <c r="B5" s="63">
        <f>'Aqua Rev5'!H7</f>
        <v>7291</v>
      </c>
      <c r="C5" s="30">
        <f>'Aqua Rev5'!H20</f>
        <v>7239</v>
      </c>
      <c r="D5" s="30">
        <f>'Aqua Rev5'!H33</f>
        <v>7353</v>
      </c>
      <c r="E5" s="59">
        <f>'Aqua Rev5'!H47</f>
        <v>7886</v>
      </c>
    </row>
    <row r="6" spans="1:5">
      <c r="A6" s="59">
        <v>4</v>
      </c>
      <c r="B6" s="63">
        <f>'Aqua Rev5'!H8</f>
        <v>7230</v>
      </c>
      <c r="C6" s="30">
        <f>'Aqua Rev5'!H21</f>
        <v>7193</v>
      </c>
      <c r="D6" s="30">
        <f>'Aqua Rev5'!H34</f>
        <v>7306</v>
      </c>
      <c r="E6" s="59">
        <f>'Aqua Rev5'!H48</f>
        <v>7869</v>
      </c>
    </row>
    <row r="7" spans="1:5">
      <c r="A7" s="59">
        <v>5</v>
      </c>
      <c r="B7" s="63">
        <f>'Aqua Rev5'!H9</f>
        <v>7052</v>
      </c>
      <c r="C7" s="30">
        <f>'Aqua Rev5'!H22</f>
        <v>7061</v>
      </c>
      <c r="D7" s="30">
        <f>'Aqua Rev5'!H35</f>
        <v>7169</v>
      </c>
      <c r="E7" s="59">
        <f>'Aqua Rev5'!H49</f>
        <v>7697</v>
      </c>
    </row>
    <row r="8" spans="1:5">
      <c r="A8" s="59">
        <v>6</v>
      </c>
      <c r="B8" s="63">
        <f>'Aqua Rev5'!H10</f>
        <v>6920</v>
      </c>
      <c r="C8" s="30">
        <f>'Aqua Rev5'!H23</f>
        <v>6919</v>
      </c>
      <c r="D8" s="30">
        <f>'Aqua Rev5'!H36</f>
        <v>7019</v>
      </c>
      <c r="E8" s="59">
        <f>'Aqua Rev5'!H50</f>
        <v>7563</v>
      </c>
    </row>
    <row r="9" spans="1:5">
      <c r="A9" s="59">
        <v>7</v>
      </c>
      <c r="B9" s="63">
        <f>'Aqua Rev5'!H11</f>
        <v>6734</v>
      </c>
      <c r="C9" s="30">
        <f>'Aqua Rev5'!H24</f>
        <v>6785</v>
      </c>
      <c r="D9" s="30">
        <f>'Aqua Rev5'!H37</f>
        <v>6877</v>
      </c>
      <c r="E9" s="59">
        <f>'Aqua Rev5'!H51</f>
        <v>7509</v>
      </c>
    </row>
    <row r="10" spans="1:5">
      <c r="A10" s="59">
        <v>8</v>
      </c>
      <c r="B10" s="63">
        <f>'Aqua Rev5'!H12</f>
        <v>6684</v>
      </c>
      <c r="C10" s="30">
        <f>'Aqua Rev5'!H25</f>
        <v>6782</v>
      </c>
      <c r="D10" s="30">
        <f>'Aqua Rev5'!H38</f>
        <v>6873</v>
      </c>
      <c r="E10" s="59">
        <f>'Aqua Rev5'!H52</f>
        <v>7547</v>
      </c>
    </row>
    <row r="11" spans="1:5">
      <c r="A11" s="59">
        <v>9</v>
      </c>
      <c r="B11" s="63">
        <f>'Aqua Rev5'!H13</f>
        <v>6427</v>
      </c>
      <c r="C11" s="30">
        <f>'Aqua Rev5'!H26</f>
        <v>6426</v>
      </c>
      <c r="D11" s="30">
        <f>'Aqua Rev5'!H39</f>
        <v>6524</v>
      </c>
      <c r="E11" s="59">
        <f>'Aqua Rev5'!H53</f>
        <v>7426</v>
      </c>
    </row>
    <row r="12" spans="1:5">
      <c r="A12" s="60">
        <v>10</v>
      </c>
      <c r="B12" s="64">
        <f>'Aqua Rev5'!H14</f>
        <v>6406</v>
      </c>
      <c r="C12" s="65">
        <f>'Aqua Rev5'!H27</f>
        <v>6422</v>
      </c>
      <c r="D12" s="65">
        <f>'Aqua Rev5'!H40</f>
        <v>6489</v>
      </c>
      <c r="E12" s="59">
        <f>'Aqua Rev5'!H54</f>
        <v>7365</v>
      </c>
    </row>
    <row r="13" spans="1:5">
      <c r="E13" s="59">
        <f>'Aqua Rev5'!H55</f>
        <v>7376</v>
      </c>
    </row>
    <row r="14" spans="1:5">
      <c r="E14" s="60">
        <f>'Aqua Rev5'!H56</f>
        <v>7435</v>
      </c>
    </row>
  </sheetData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2013-01-31T16:53:24Z</dcterms:created>
  <dcterms:modified xsi:type="dcterms:W3CDTF">2022-05-16T08:22:34Z</dcterms:modified>
  <cp:category/>
  <cp:contentStatus/>
</cp:coreProperties>
</file>